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22035" windowWidth="14055" windowHeight="9240" tabRatio="746" activeTab="0"/>
  </bookViews>
  <sheets>
    <sheet name="Data Request" sheetId="1" r:id="rId1"/>
    <sheet name="Expected Result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ions">'[2]Methods'!#REF!</definedName>
    <definedName name="customerIDs" localSheetId="0">'[2]Glossary'!$C$44:$C$47</definedName>
    <definedName name="customerIDs">'[1]Glossary'!$C$16:$C$19</definedName>
    <definedName name="Gender" localSheetId="0">#REF!</definedName>
    <definedName name="Gender">#REF!</definedName>
    <definedName name="Gender_3">#REF!</definedName>
    <definedName name="Greeting" localSheetId="0">#REF!</definedName>
    <definedName name="Greeting">#REF!</definedName>
    <definedName name="Greeting_3">#REF!</definedName>
    <definedName name="levels" localSheetId="0">'[2]Glossary'!$C$31:$C$34</definedName>
    <definedName name="levels">'[1]Glossary'!$C$3:$C$6</definedName>
    <definedName name="MaritalStatus" localSheetId="0">#REF!</definedName>
    <definedName name="MaritalStatus">#REF!</definedName>
    <definedName name="MaritalStatus_3">#REF!</definedName>
    <definedName name="Salutation" localSheetId="0">#REF!</definedName>
    <definedName name="Salutation">#REF!</definedName>
    <definedName name="Salutation_3">#REF!</definedName>
    <definedName name="steps">#REF!</definedName>
    <definedName name="yesno" localSheetId="0">'[2]Glossary'!$C$35:$C$36</definedName>
    <definedName name="yesno">'[1]Glossary'!$C$7:$C$8</definedName>
  </definedNames>
  <calcPr fullCalcOnLoad="1"/>
</workbook>
</file>

<file path=xl/sharedStrings.xml><?xml version="1.0" encoding="utf-8"?>
<sst xmlns="http://schemas.openxmlformats.org/spreadsheetml/2006/main" count="142" uniqueCount="67">
  <si>
    <t>String</t>
  </si>
  <si>
    <t>double</t>
  </si>
  <si>
    <t>Non-Prime</t>
  </si>
  <si>
    <t>ARM</t>
  </si>
  <si>
    <t>3-1</t>
  </si>
  <si>
    <t>30</t>
  </si>
  <si>
    <t>Prime</t>
  </si>
  <si>
    <t>id</t>
  </si>
  <si>
    <t>objective</t>
  </si>
  <si>
    <t>requestedProgram</t>
  </si>
  <si>
    <t>requestedProductCategory</t>
  </si>
  <si>
    <t>requestedProductTerm</t>
  </si>
  <si>
    <t>requestedLoanAmount</t>
  </si>
  <si>
    <t>ID</t>
  </si>
  <si>
    <t>Request Objective</t>
  </si>
  <si>
    <t>Fixed</t>
  </si>
  <si>
    <t>recommendedProgram</t>
  </si>
  <si>
    <t>recommendedProductCategory</t>
  </si>
  <si>
    <t>recommendedProductTerm</t>
  </si>
  <si>
    <t>recommended1stLienLTV</t>
  </si>
  <si>
    <t>recommendedLoanAmount</t>
  </si>
  <si>
    <t>monthlyPayment</t>
  </si>
  <si>
    <t>benefits</t>
  </si>
  <si>
    <t>A corresponding Prime product carries a lower rate - requires qualifying for more stringent criteria.</t>
  </si>
  <si>
    <t>Avoids MI - requires qualification for 2nd (weigh cost of MI vs. higher rate of 2nd).</t>
  </si>
  <si>
    <t>A longer term reduces the monthly payment.</t>
  </si>
  <si>
    <t>ARM products typically offer lower rates initially and are fixed up to 10 years before adjusting.</t>
  </si>
  <si>
    <t>Price advantage at 85% over higher LTV (this is dependent on the particular pricing adjustors.</t>
  </si>
  <si>
    <t>Requested scenario.</t>
  </si>
  <si>
    <t>Note: Monthly payment assumes 1.5% annual taxes and insurance and adds MI for LTV over 80%. Rates for the various products are taken from the 'Data Product-Pricing' tab.</t>
  </si>
  <si>
    <t>rankByDirection</t>
  </si>
  <si>
    <t>rankByFieldName</t>
  </si>
  <si>
    <t>Ascending</t>
  </si>
  <si>
    <t>Lowest Monthly Payment</t>
  </si>
  <si>
    <t>requestedLTV</t>
  </si>
  <si>
    <t>recommendedRanking</t>
  </si>
  <si>
    <t>recommendedLiens</t>
  </si>
  <si>
    <t>recommended2ndLienLTV</t>
  </si>
  <si>
    <t>Taxes and Insurance</t>
  </si>
  <si>
    <t>Mortgage Insurance</t>
  </si>
  <si>
    <t>PMT</t>
  </si>
  <si>
    <t>taxesAndInsurance</t>
  </si>
  <si>
    <t>mortgageInsurance</t>
  </si>
  <si>
    <t>pmt</t>
  </si>
  <si>
    <t>FIXED</t>
  </si>
  <si>
    <t>First</t>
  </si>
  <si>
    <t>First+Second</t>
  </si>
  <si>
    <t>int</t>
  </si>
  <si>
    <t>recommendationRanking</t>
  </si>
  <si>
    <t>//Expected Results Recommendation</t>
  </si>
  <si>
    <t>// Data Rank ranks</t>
  </si>
  <si>
    <t>// Datatype Recommendation</t>
  </si>
  <si>
    <t>// Datatype Rank</t>
  </si>
  <si>
    <t>// Expected Results: Rank By</t>
  </si>
  <si>
    <t>requestId</t>
  </si>
  <si>
    <t>Request ID</t>
  </si>
  <si>
    <t>Requested Program</t>
  </si>
  <si>
    <t>Requested Product Category</t>
  </si>
  <si>
    <t>Requested Product Term</t>
  </si>
  <si>
    <t>Requested LTV</t>
  </si>
  <si>
    <t>Requested Loan Amount</t>
  </si>
  <si>
    <t>01</t>
  </si>
  <si>
    <t>02</t>
  </si>
  <si>
    <t>Data LoanRequest loanRequests</t>
  </si>
  <si>
    <t>Datatype LoanRequest</t>
  </si>
  <si>
    <t>Method LoanRequest[] getLoanRequests()</t>
  </si>
  <si>
    <t>return loanRequests;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</si>
</sst>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3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9" fontId="21" fillId="6" borderId="10" xfId="59" applyNumberFormat="1" applyFont="1" applyFill="1" applyBorder="1" applyAlignment="1">
      <alignment vertical="center" wrapText="1"/>
      <protection/>
    </xf>
    <xf numFmtId="0" fontId="21" fillId="6" borderId="10" xfId="59" applyFont="1" applyFill="1" applyBorder="1" applyAlignment="1">
      <alignment vertical="center" wrapText="1"/>
      <protection/>
    </xf>
    <xf numFmtId="0" fontId="37" fillId="0" borderId="10" xfId="59" applyBorder="1">
      <alignment/>
      <protection/>
    </xf>
    <xf numFmtId="10" fontId="21" fillId="6" borderId="10" xfId="59" applyNumberFormat="1" applyFont="1" applyFill="1" applyBorder="1" applyAlignment="1">
      <alignment vertical="center" wrapText="1"/>
      <protection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1" fillId="6" borderId="10" xfId="0" applyFont="1" applyFill="1" applyBorder="1" applyAlignment="1">
      <alignment vertical="center" wrapText="1"/>
    </xf>
    <xf numFmtId="49" fontId="21" fillId="6" borderId="10" xfId="0" applyNumberFormat="1" applyFont="1" applyFill="1" applyBorder="1" applyAlignment="1">
      <alignment vertical="center" wrapText="1"/>
    </xf>
    <xf numFmtId="10" fontId="21" fillId="6" borderId="10" xfId="0" applyNumberFormat="1" applyFont="1" applyFill="1" applyBorder="1" applyAlignment="1">
      <alignment vertical="center" wrapText="1"/>
    </xf>
    <xf numFmtId="169" fontId="21" fillId="6" borderId="10" xfId="0" applyNumberFormat="1" applyFont="1" applyFill="1" applyBorder="1" applyAlignment="1">
      <alignment vertical="center" wrapText="1"/>
    </xf>
    <xf numFmtId="168" fontId="21" fillId="6" borderId="10" xfId="0" applyNumberFormat="1" applyFont="1" applyFill="1" applyBorder="1" applyAlignment="1">
      <alignment vertical="center" wrapText="1"/>
    </xf>
    <xf numFmtId="0" fontId="22" fillId="6" borderId="10" xfId="0" applyFont="1" applyFill="1" applyBorder="1" applyAlignment="1">
      <alignment vertical="center" wrapText="1"/>
    </xf>
    <xf numFmtId="49" fontId="22" fillId="6" borderId="10" xfId="0" applyNumberFormat="1" applyFont="1" applyFill="1" applyBorder="1" applyAlignment="1">
      <alignment vertical="center" wrapText="1"/>
    </xf>
    <xf numFmtId="10" fontId="22" fillId="6" borderId="10" xfId="0" applyNumberFormat="1" applyFont="1" applyFill="1" applyBorder="1" applyAlignment="1">
      <alignment vertical="center" wrapText="1"/>
    </xf>
    <xf numFmtId="169" fontId="22" fillId="6" borderId="10" xfId="0" applyNumberFormat="1" applyFont="1" applyFill="1" applyBorder="1" applyAlignment="1">
      <alignment vertical="center" wrapText="1"/>
    </xf>
    <xf numFmtId="168" fontId="22" fillId="6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 horizontal="center"/>
    </xf>
    <xf numFmtId="169" fontId="21" fillId="6" borderId="10" xfId="59" applyNumberFormat="1" applyFont="1" applyFill="1" applyBorder="1" applyAlignment="1">
      <alignment horizontal="center" vertical="center" wrapText="1"/>
      <protection/>
    </xf>
    <xf numFmtId="169" fontId="22" fillId="6" borderId="10" xfId="59" applyNumberFormat="1" applyFont="1" applyFill="1" applyBorder="1" applyAlignment="1">
      <alignment horizontal="center" vertical="center" wrapText="1"/>
      <protection/>
    </xf>
    <xf numFmtId="0" fontId="37" fillId="0" borderId="0" xfId="59" applyAlignment="1">
      <alignment wrapText="1"/>
      <protection/>
    </xf>
    <xf numFmtId="0" fontId="37" fillId="0" borderId="10" xfId="59" applyBorder="1" applyAlignment="1">
      <alignment horizontal="center" vertical="center" wrapText="1"/>
      <protection/>
    </xf>
    <xf numFmtId="0" fontId="37" fillId="0" borderId="0" xfId="59" applyAlignment="1">
      <alignment horizontal="center" vertical="center" wrapText="1"/>
      <protection/>
    </xf>
    <xf numFmtId="10" fontId="37" fillId="0" borderId="0" xfId="59" applyNumberFormat="1" applyAlignment="1">
      <alignment wrapText="1"/>
      <protection/>
    </xf>
    <xf numFmtId="169" fontId="37" fillId="0" borderId="0" xfId="59" applyNumberFormat="1" applyAlignment="1">
      <alignment wrapText="1"/>
      <protection/>
    </xf>
    <xf numFmtId="2" fontId="37" fillId="0" borderId="10" xfId="59" applyNumberFormat="1" applyBorder="1" applyAlignment="1">
      <alignment horizontal="center" vertical="center" wrapText="1"/>
      <protection/>
    </xf>
    <xf numFmtId="169" fontId="37" fillId="0" borderId="10" xfId="59" applyNumberFormat="1" applyBorder="1" applyAlignment="1">
      <alignment horizontal="center" vertical="center" wrapText="1"/>
      <protection/>
    </xf>
    <xf numFmtId="49" fontId="37" fillId="0" borderId="10" xfId="59" applyNumberFormat="1" applyBorder="1" applyAlignment="1">
      <alignment horizontal="center" vertical="center" wrapText="1"/>
      <protection/>
    </xf>
    <xf numFmtId="0" fontId="37" fillId="0" borderId="10" xfId="59" applyFill="1" applyBorder="1" applyAlignment="1">
      <alignment vertical="center" wrapText="1"/>
      <protection/>
    </xf>
    <xf numFmtId="0" fontId="37" fillId="0" borderId="0" xfId="59" applyAlignment="1">
      <alignment vertical="center" wrapText="1"/>
      <protection/>
    </xf>
    <xf numFmtId="10" fontId="37" fillId="0" borderId="0" xfId="59" applyNumberFormat="1" applyAlignment="1">
      <alignment vertical="center" wrapText="1"/>
      <protection/>
    </xf>
    <xf numFmtId="169" fontId="37" fillId="0" borderId="0" xfId="59" applyNumberFormat="1" applyAlignment="1">
      <alignment vertical="center" wrapText="1"/>
      <protection/>
    </xf>
    <xf numFmtId="0" fontId="37" fillId="0" borderId="10" xfId="59" applyBorder="1" applyAlignment="1">
      <alignment vertical="center" wrapText="1"/>
      <protection/>
    </xf>
    <xf numFmtId="0" fontId="22" fillId="6" borderId="10" xfId="59" applyFont="1" applyFill="1" applyBorder="1" applyAlignment="1">
      <alignment horizontal="center" vertical="center" wrapText="1"/>
      <protection/>
    </xf>
    <xf numFmtId="10" fontId="22" fillId="6" borderId="10" xfId="59" applyNumberFormat="1" applyFont="1" applyFill="1" applyBorder="1" applyAlignment="1">
      <alignment horizontal="center" vertical="center" wrapText="1"/>
      <protection/>
    </xf>
    <xf numFmtId="0" fontId="23" fillId="33" borderId="11" xfId="59" applyFont="1" applyFill="1" applyBorder="1" applyAlignment="1">
      <alignment horizontal="left" vertical="center" wrapText="1"/>
      <protection/>
    </xf>
    <xf numFmtId="0" fontId="23" fillId="33" borderId="12" xfId="59" applyFont="1" applyFill="1" applyBorder="1" applyAlignment="1">
      <alignment horizontal="left" vertical="center" wrapText="1"/>
      <protection/>
    </xf>
    <xf numFmtId="0" fontId="23" fillId="33" borderId="13" xfId="59" applyFont="1" applyFill="1" applyBorder="1" applyAlignment="1">
      <alignment horizontal="left" vertical="center" wrapText="1"/>
      <protection/>
    </xf>
    <xf numFmtId="0" fontId="23" fillId="33" borderId="0" xfId="59" applyFont="1" applyFill="1" applyBorder="1" applyAlignment="1">
      <alignment horizontal="left" vertical="center" wrapText="1"/>
      <protection/>
    </xf>
    <xf numFmtId="0" fontId="42" fillId="34" borderId="10" xfId="59" applyFont="1" applyFill="1" applyBorder="1" applyAlignment="1">
      <alignment horizontal="left" vertical="center" wrapText="1"/>
      <protection/>
    </xf>
    <xf numFmtId="0" fontId="37" fillId="2" borderId="10" xfId="59" applyFill="1" applyBorder="1" applyAlignment="1">
      <alignment horizontal="left" vertical="center" wrapText="1"/>
      <protection/>
    </xf>
    <xf numFmtId="0" fontId="23" fillId="33" borderId="11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/>
    </xf>
    <xf numFmtId="0" fontId="42" fillId="34" borderId="12" xfId="59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_SVN\openrules.dev\Loan1\rules\Loa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HelloCustom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loss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g\Documents\GR\Career\_Methodology\Rules%20-%20Decision%20Architecture%20&amp;%20Analysis%20(DMN,%20BRMS,%20ISIS,%20etc)\DMN%20(Decision%20Model%20&amp;%20Notation)\Loan%20Product%20Recommendation%20Example%20(DMN%201.0)\DecisionRecommend-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Top Level Rules"/>
      <sheetName val="Rule Family 101"/>
      <sheetName val="Rule Family 212"/>
      <sheetName val="Methods"/>
      <sheetName val="Environment"/>
    </sheetNames>
    <sheetDataSet>
      <sheetData sheetId="0">
        <row r="3">
          <cell r="C3" t="str">
            <v>High</v>
          </cell>
        </row>
        <row r="4">
          <cell r="C4" t="str">
            <v>Mid</v>
          </cell>
        </row>
        <row r="5">
          <cell r="C5" t="str">
            <v>Low</v>
          </cell>
        </row>
        <row r="6">
          <cell r="C6" t="str">
            <v>?</v>
          </cell>
        </row>
        <row r="7">
          <cell r="C7" t="str">
            <v>Yes</v>
          </cell>
        </row>
        <row r="8">
          <cell r="C8" t="str">
            <v>No</v>
          </cell>
        </row>
        <row r="16">
          <cell r="C16" t="str">
            <v>Peter N. Johnson</v>
          </cell>
        </row>
        <row r="17">
          <cell r="C17" t="str">
            <v>Mary K. Brown</v>
          </cell>
        </row>
        <row r="18">
          <cell r="C18" t="str">
            <v>Robert Cooper Jr.</v>
          </cell>
        </row>
        <row r="19">
          <cell r="C19" t="str">
            <v>?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Metho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Data"/>
      <sheetName val="Launcher"/>
      <sheetName val="En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Business Ojec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Business Ojects"/>
      <sheetName val="Main Decision"/>
      <sheetName val="Data Request"/>
      <sheetName val="Data Product-Pricing"/>
      <sheetName val="Product-Pricing Rules (OLD)"/>
      <sheetName val="GenerateRecommendedOptions"/>
      <sheetName val="Data Expected Results"/>
      <sheetName val="1-Term Rules"/>
      <sheetName val="2-Price Rules"/>
      <sheetName val="3-Lien Rules"/>
      <sheetName val="Rank Rules"/>
      <sheetName val="Env"/>
      <sheetName val="BPMN 2.0"/>
      <sheetName val="DMN High-level DRD"/>
      <sheetName val="DRD Decision 1"/>
      <sheetName val="To Do"/>
    </sheetNames>
    <sheetDataSet>
      <sheetData sheetId="4">
        <row r="5">
          <cell r="I5" t="str">
            <v>0.06385</v>
          </cell>
        </row>
        <row r="6">
          <cell r="I6">
            <v>0.05875</v>
          </cell>
        </row>
        <row r="7">
          <cell r="I7">
            <v>0.06875</v>
          </cell>
        </row>
        <row r="8">
          <cell r="I8">
            <v>0.04</v>
          </cell>
        </row>
        <row r="9">
          <cell r="I9" t="str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1">
      <selection activeCell="M15" sqref="M15"/>
    </sheetView>
  </sheetViews>
  <sheetFormatPr defaultColWidth="11.8515625" defaultRowHeight="12.75" outlineLevelRow="1"/>
  <cols>
    <col min="1" max="1" width="11.8515625" style="29" customWidth="1"/>
    <col min="2" max="2" width="7.140625" style="31" customWidth="1"/>
    <col min="3" max="3" width="14.28125" style="29" customWidth="1"/>
    <col min="4" max="4" width="22.421875" style="29" customWidth="1"/>
    <col min="5" max="5" width="14.7109375" style="29" customWidth="1"/>
    <col min="6" max="6" width="14.140625" style="29" customWidth="1"/>
    <col min="7" max="7" width="11.8515625" style="32" customWidth="1"/>
    <col min="8" max="8" width="12.28125" style="33" customWidth="1"/>
    <col min="9" max="16384" width="11.8515625" style="29" customWidth="1"/>
  </cols>
  <sheetData>
    <row r="2" spans="2:8" ht="12.75">
      <c r="B2" s="44" t="s">
        <v>63</v>
      </c>
      <c r="C2" s="45"/>
      <c r="D2" s="45"/>
      <c r="E2" s="45"/>
      <c r="F2" s="45"/>
      <c r="G2" s="45"/>
      <c r="H2" s="45"/>
    </row>
    <row r="3" spans="2:8" ht="25.5" hidden="1" outlineLevel="1">
      <c r="B3" s="27" t="s">
        <v>54</v>
      </c>
      <c r="C3" s="2" t="s">
        <v>8</v>
      </c>
      <c r="D3" s="2" t="s">
        <v>9</v>
      </c>
      <c r="E3" s="2" t="s">
        <v>10</v>
      </c>
      <c r="F3" s="2" t="s">
        <v>11</v>
      </c>
      <c r="G3" s="4" t="s">
        <v>34</v>
      </c>
      <c r="H3" s="1" t="s">
        <v>12</v>
      </c>
    </row>
    <row r="4" spans="2:8" s="31" customFormat="1" ht="39" customHeight="1" collapsed="1">
      <c r="B4" s="28" t="s">
        <v>55</v>
      </c>
      <c r="C4" s="42" t="s">
        <v>14</v>
      </c>
      <c r="D4" s="42" t="s">
        <v>56</v>
      </c>
      <c r="E4" s="42" t="s">
        <v>57</v>
      </c>
      <c r="F4" s="42" t="s">
        <v>58</v>
      </c>
      <c r="G4" s="43" t="s">
        <v>59</v>
      </c>
      <c r="H4" s="28" t="s">
        <v>60</v>
      </c>
    </row>
    <row r="5" spans="2:8" s="31" customFormat="1" ht="25.5">
      <c r="B5" s="36" t="s">
        <v>61</v>
      </c>
      <c r="C5" s="30" t="s">
        <v>33</v>
      </c>
      <c r="D5" s="30" t="s">
        <v>2</v>
      </c>
      <c r="E5" s="30" t="s">
        <v>15</v>
      </c>
      <c r="F5" s="30">
        <v>30</v>
      </c>
      <c r="G5" s="34">
        <v>87.5</v>
      </c>
      <c r="H5" s="35">
        <v>350000</v>
      </c>
    </row>
    <row r="6" spans="2:8" s="31" customFormat="1" ht="25.5">
      <c r="B6" s="36" t="s">
        <v>62</v>
      </c>
      <c r="C6" s="30" t="s">
        <v>33</v>
      </c>
      <c r="D6" s="30" t="s">
        <v>2</v>
      </c>
      <c r="E6" s="30" t="s">
        <v>15</v>
      </c>
      <c r="F6" s="30">
        <v>20</v>
      </c>
      <c r="G6" s="34">
        <v>87.5</v>
      </c>
      <c r="H6" s="35">
        <v>250000</v>
      </c>
    </row>
    <row r="9" spans="3:4" ht="12.75">
      <c r="C9" s="46" t="s">
        <v>64</v>
      </c>
      <c r="D9" s="47"/>
    </row>
    <row r="10" spans="2:8" s="38" customFormat="1" ht="17.25" customHeight="1">
      <c r="B10" s="31"/>
      <c r="C10" s="37" t="s">
        <v>0</v>
      </c>
      <c r="D10" s="37" t="s">
        <v>54</v>
      </c>
      <c r="G10" s="39"/>
      <c r="H10" s="40"/>
    </row>
    <row r="11" spans="2:8" s="38" customFormat="1" ht="17.25" customHeight="1">
      <c r="B11" s="31"/>
      <c r="C11" s="41" t="s">
        <v>0</v>
      </c>
      <c r="D11" s="41" t="s">
        <v>8</v>
      </c>
      <c r="G11" s="39"/>
      <c r="H11" s="40"/>
    </row>
    <row r="12" spans="2:8" s="38" customFormat="1" ht="17.25" customHeight="1">
      <c r="B12" s="31"/>
      <c r="C12" s="41" t="s">
        <v>0</v>
      </c>
      <c r="D12" s="41" t="s">
        <v>9</v>
      </c>
      <c r="G12" s="39"/>
      <c r="H12" s="40"/>
    </row>
    <row r="13" spans="2:8" s="38" customFormat="1" ht="17.25" customHeight="1">
      <c r="B13" s="31"/>
      <c r="C13" s="41" t="s">
        <v>0</v>
      </c>
      <c r="D13" s="41" t="s">
        <v>10</v>
      </c>
      <c r="G13" s="39"/>
      <c r="H13" s="40"/>
    </row>
    <row r="14" spans="2:8" s="38" customFormat="1" ht="17.25" customHeight="1">
      <c r="B14" s="31"/>
      <c r="C14" s="41" t="s">
        <v>0</v>
      </c>
      <c r="D14" s="41" t="s">
        <v>11</v>
      </c>
      <c r="G14" s="39"/>
      <c r="H14" s="40"/>
    </row>
    <row r="15" spans="2:8" s="38" customFormat="1" ht="17.25" customHeight="1">
      <c r="B15" s="31"/>
      <c r="C15" s="41" t="s">
        <v>1</v>
      </c>
      <c r="D15" s="41" t="s">
        <v>34</v>
      </c>
      <c r="G15" s="39"/>
      <c r="H15" s="40"/>
    </row>
    <row r="16" spans="2:8" s="38" customFormat="1" ht="17.25" customHeight="1">
      <c r="B16" s="31"/>
      <c r="C16" s="41" t="s">
        <v>1</v>
      </c>
      <c r="D16" s="41" t="s">
        <v>12</v>
      </c>
      <c r="G16" s="39"/>
      <c r="H16" s="40"/>
    </row>
    <row r="18" spans="3:4" ht="12.75">
      <c r="C18" s="48" t="s">
        <v>65</v>
      </c>
      <c r="D18" s="48"/>
    </row>
    <row r="19" spans="3:4" ht="12.75">
      <c r="C19" s="49" t="s">
        <v>66</v>
      </c>
      <c r="D19" s="49"/>
    </row>
  </sheetData>
  <sheetProtection/>
  <mergeCells count="4">
    <mergeCell ref="B2:H2"/>
    <mergeCell ref="C9:D9"/>
    <mergeCell ref="C18:D18"/>
    <mergeCell ref="C19:D1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9"/>
  <sheetViews>
    <sheetView zoomScale="80" zoomScaleNormal="80" zoomScalePageLayoutView="0" workbookViewId="0" topLeftCell="A1">
      <selection activeCell="H26" sqref="H26"/>
    </sheetView>
  </sheetViews>
  <sheetFormatPr defaultColWidth="9.140625" defaultRowHeight="12.75"/>
  <cols>
    <col min="1" max="1" width="2.8515625" style="0" customWidth="1"/>
    <col min="2" max="2" width="4.00390625" style="0" bestFit="1" customWidth="1"/>
    <col min="3" max="3" width="20.00390625" style="0" customWidth="1"/>
    <col min="4" max="4" width="29.140625" style="0" bestFit="1" customWidth="1"/>
    <col min="5" max="5" width="13.57421875" style="0" customWidth="1"/>
    <col min="6" max="6" width="15.00390625" style="0" customWidth="1"/>
    <col min="7" max="7" width="13.421875" style="0" customWidth="1"/>
    <col min="8" max="8" width="16.28125" style="0" customWidth="1"/>
    <col min="9" max="9" width="16.57421875" style="0" customWidth="1"/>
    <col min="10" max="10" width="16.140625" style="0" customWidth="1"/>
    <col min="11" max="11" width="13.00390625" style="0" customWidth="1"/>
    <col min="12" max="12" width="13.421875" style="0" customWidth="1"/>
    <col min="13" max="13" width="12.00390625" style="0" customWidth="1"/>
    <col min="14" max="14" width="14.28125" style="0" bestFit="1" customWidth="1"/>
    <col min="15" max="15" width="83.7109375" style="0" bestFit="1" customWidth="1"/>
  </cols>
  <sheetData>
    <row r="1" spans="6:14" ht="12.75">
      <c r="F1" s="5"/>
      <c r="G1" s="6"/>
      <c r="H1" s="6"/>
      <c r="I1" s="6"/>
      <c r="J1" s="7"/>
      <c r="K1" s="8"/>
      <c r="L1" s="8"/>
      <c r="M1" s="8"/>
      <c r="N1" s="8"/>
    </row>
    <row r="2" spans="2:15" ht="12.75">
      <c r="B2" s="50" t="s">
        <v>49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25.5">
      <c r="B3" s="9" t="s">
        <v>13</v>
      </c>
      <c r="C3" s="9" t="s">
        <v>35</v>
      </c>
      <c r="D3" s="9" t="s">
        <v>16</v>
      </c>
      <c r="E3" s="9" t="s">
        <v>17</v>
      </c>
      <c r="F3" s="10" t="s">
        <v>18</v>
      </c>
      <c r="G3" s="11" t="s">
        <v>36</v>
      </c>
      <c r="H3" s="11" t="s">
        <v>19</v>
      </c>
      <c r="I3" s="11" t="s">
        <v>37</v>
      </c>
      <c r="J3" s="12" t="s">
        <v>20</v>
      </c>
      <c r="K3" s="13" t="s">
        <v>38</v>
      </c>
      <c r="L3" s="13" t="s">
        <v>39</v>
      </c>
      <c r="M3" s="13" t="s">
        <v>40</v>
      </c>
      <c r="N3" s="13" t="s">
        <v>21</v>
      </c>
      <c r="O3" s="9" t="s">
        <v>22</v>
      </c>
    </row>
    <row r="4" spans="2:15" ht="38.25">
      <c r="B4" s="14" t="s">
        <v>13</v>
      </c>
      <c r="C4" s="14" t="s">
        <v>35</v>
      </c>
      <c r="D4" s="14" t="s">
        <v>16</v>
      </c>
      <c r="E4" s="14" t="s">
        <v>17</v>
      </c>
      <c r="F4" s="15" t="s">
        <v>18</v>
      </c>
      <c r="G4" s="16" t="s">
        <v>36</v>
      </c>
      <c r="H4" s="16" t="s">
        <v>19</v>
      </c>
      <c r="I4" s="16" t="s">
        <v>37</v>
      </c>
      <c r="J4" s="17" t="s">
        <v>20</v>
      </c>
      <c r="K4" s="18" t="s">
        <v>41</v>
      </c>
      <c r="L4" s="18" t="s">
        <v>42</v>
      </c>
      <c r="M4" s="18" t="s">
        <v>43</v>
      </c>
      <c r="N4" s="18" t="s">
        <v>21</v>
      </c>
      <c r="O4" s="14" t="s">
        <v>22</v>
      </c>
    </row>
    <row r="5" spans="2:15" ht="12.75">
      <c r="B5" s="20">
        <v>1</v>
      </c>
      <c r="C5" s="20">
        <v>1</v>
      </c>
      <c r="D5" s="20" t="s">
        <v>6</v>
      </c>
      <c r="E5" s="20" t="s">
        <v>44</v>
      </c>
      <c r="F5" s="21">
        <v>30</v>
      </c>
      <c r="G5" s="22" t="s">
        <v>45</v>
      </c>
      <c r="H5" s="22">
        <v>0.875</v>
      </c>
      <c r="I5" s="22">
        <v>0</v>
      </c>
      <c r="J5" s="23">
        <v>350000</v>
      </c>
      <c r="K5" s="26">
        <f>(IF(H5&gt;0.8,J5*0.0005))</f>
        <v>175</v>
      </c>
      <c r="L5" s="26">
        <f aca="true" t="shared" si="0" ref="L5:L10">(J5*0.015/12)</f>
        <v>437.5</v>
      </c>
      <c r="M5" s="26">
        <f>(PMT(('[5]Data Product-Pricing'!I8+0.25%)/12,30*12,J5)*-1)</f>
        <v>1721.7896187781928</v>
      </c>
      <c r="N5" s="24">
        <f aca="true" t="shared" si="1" ref="N5:N10">SUM(K5:M5)</f>
        <v>2334.2896187781926</v>
      </c>
      <c r="O5" s="19" t="s">
        <v>23</v>
      </c>
    </row>
    <row r="6" spans="2:15" ht="12.75">
      <c r="B6" s="20">
        <v>1</v>
      </c>
      <c r="C6" s="20">
        <v>5</v>
      </c>
      <c r="D6" s="20" t="s">
        <v>2</v>
      </c>
      <c r="E6" s="20" t="s">
        <v>44</v>
      </c>
      <c r="F6" s="21" t="s">
        <v>5</v>
      </c>
      <c r="G6" s="22" t="s">
        <v>45</v>
      </c>
      <c r="H6" s="22">
        <v>0.85</v>
      </c>
      <c r="I6" s="22">
        <v>0</v>
      </c>
      <c r="J6" s="23">
        <v>340000</v>
      </c>
      <c r="K6" s="26">
        <f>(IF(H6&gt;0.8,J6*0.0005))</f>
        <v>170</v>
      </c>
      <c r="L6" s="26">
        <f t="shared" si="0"/>
        <v>425</v>
      </c>
      <c r="M6" s="26">
        <f>(PMT(('[5]Data Product-Pricing'!I5)/12,30*12,J6)*-1)</f>
        <v>2123.38188977999</v>
      </c>
      <c r="N6" s="24">
        <f t="shared" si="1"/>
        <v>2718.38188977999</v>
      </c>
      <c r="O6" s="19" t="s">
        <v>27</v>
      </c>
    </row>
    <row r="7" spans="2:15" ht="12.75">
      <c r="B7" s="20">
        <v>1</v>
      </c>
      <c r="C7" s="20">
        <v>2</v>
      </c>
      <c r="D7" s="20" t="s">
        <v>2</v>
      </c>
      <c r="E7" s="20" t="s">
        <v>3</v>
      </c>
      <c r="F7" s="21" t="s">
        <v>4</v>
      </c>
      <c r="G7" s="22" t="s">
        <v>45</v>
      </c>
      <c r="H7" s="22">
        <v>0.875</v>
      </c>
      <c r="I7" s="22">
        <v>0</v>
      </c>
      <c r="J7" s="23">
        <v>350000</v>
      </c>
      <c r="K7" s="26">
        <f>(IF(H7&gt;0.8,J7*0.0005))</f>
        <v>175</v>
      </c>
      <c r="L7" s="26">
        <f t="shared" si="0"/>
        <v>437.5</v>
      </c>
      <c r="M7" s="26">
        <f>(PMT(('[5]Data Product-Pricing'!I6+0.25%)/12,30*12,J7)*-1)</f>
        <v>2126.6368885324214</v>
      </c>
      <c r="N7" s="24">
        <f t="shared" si="1"/>
        <v>2739.1368885324214</v>
      </c>
      <c r="O7" s="19" t="s">
        <v>26</v>
      </c>
    </row>
    <row r="8" spans="2:15" ht="12.75">
      <c r="B8" s="20">
        <v>1</v>
      </c>
      <c r="C8" s="20">
        <v>3</v>
      </c>
      <c r="D8" s="20" t="s">
        <v>2</v>
      </c>
      <c r="E8" s="20" t="s">
        <v>44</v>
      </c>
      <c r="F8" s="21" t="s">
        <v>5</v>
      </c>
      <c r="G8" s="22" t="s">
        <v>46</v>
      </c>
      <c r="H8" s="22">
        <v>0.8</v>
      </c>
      <c r="I8" s="22">
        <v>0.1</v>
      </c>
      <c r="J8" s="23">
        <v>360000</v>
      </c>
      <c r="K8" s="26">
        <f>(IF(H8&gt;0.8,J8*0.0005,0))</f>
        <v>0</v>
      </c>
      <c r="L8" s="26">
        <f t="shared" si="0"/>
        <v>450</v>
      </c>
      <c r="M8" s="26">
        <f>(PMT('[5]Data Product-Pricing'!I7/12,30*12,J8)*-1)</f>
        <v>2364.94372923185</v>
      </c>
      <c r="N8" s="24">
        <f t="shared" si="1"/>
        <v>2814.94372923185</v>
      </c>
      <c r="O8" s="19" t="s">
        <v>24</v>
      </c>
    </row>
    <row r="9" spans="2:15" ht="12.75">
      <c r="B9" s="20">
        <v>1</v>
      </c>
      <c r="C9" s="20">
        <v>4</v>
      </c>
      <c r="D9" s="20" t="s">
        <v>2</v>
      </c>
      <c r="E9" s="20" t="s">
        <v>44</v>
      </c>
      <c r="F9" s="21">
        <v>40</v>
      </c>
      <c r="G9" s="22" t="s">
        <v>45</v>
      </c>
      <c r="H9" s="22">
        <v>0.875</v>
      </c>
      <c r="I9" s="22">
        <v>0</v>
      </c>
      <c r="J9" s="23">
        <v>350000</v>
      </c>
      <c r="K9" s="26">
        <f>(IF(H9&gt;0.8,J9*0.0005))</f>
        <v>175</v>
      </c>
      <c r="L9" s="26">
        <f t="shared" si="0"/>
        <v>437.5</v>
      </c>
      <c r="M9" s="26">
        <f>(PMT(('[5]Data Product-Pricing'!I9+0.25%)/12,40*12,J9)*-1)</f>
        <v>2238.8517257804683</v>
      </c>
      <c r="N9" s="24">
        <f t="shared" si="1"/>
        <v>2851.3517257804683</v>
      </c>
      <c r="O9" s="19" t="s">
        <v>25</v>
      </c>
    </row>
    <row r="10" spans="2:15" ht="12.75">
      <c r="B10" s="20">
        <v>1</v>
      </c>
      <c r="C10" s="20">
        <v>6</v>
      </c>
      <c r="D10" s="20" t="s">
        <v>2</v>
      </c>
      <c r="E10" s="20" t="s">
        <v>44</v>
      </c>
      <c r="F10" s="21">
        <v>30</v>
      </c>
      <c r="G10" s="22" t="s">
        <v>45</v>
      </c>
      <c r="H10" s="22">
        <v>0.875</v>
      </c>
      <c r="I10" s="22">
        <v>0</v>
      </c>
      <c r="J10" s="23">
        <v>350000</v>
      </c>
      <c r="K10" s="26">
        <f>(IF(H10&gt;0.8,J10*0.0005))</f>
        <v>175</v>
      </c>
      <c r="L10" s="26">
        <f t="shared" si="0"/>
        <v>437.5</v>
      </c>
      <c r="M10" s="26">
        <f>(PMT(('[5]Data Product-Pricing'!I5+0.25%)/12,30*12,J10)*-1)</f>
        <v>2243.4030975612527</v>
      </c>
      <c r="N10" s="24">
        <f t="shared" si="1"/>
        <v>2855.9030975612527</v>
      </c>
      <c r="O10" s="25" t="s">
        <v>28</v>
      </c>
    </row>
    <row r="11" spans="5:10" ht="12.75">
      <c r="E11" s="5"/>
      <c r="F11" s="6"/>
      <c r="G11" s="6"/>
      <c r="H11" s="6"/>
      <c r="I11" s="7"/>
      <c r="J11" s="8"/>
    </row>
    <row r="12" ht="12.75">
      <c r="C12" t="s">
        <v>29</v>
      </c>
    </row>
    <row r="13" spans="5:10" ht="12.75">
      <c r="E13" s="5"/>
      <c r="F13" s="6"/>
      <c r="G13" s="6"/>
      <c r="H13" s="6"/>
      <c r="I13" s="7"/>
      <c r="J13" s="8"/>
    </row>
    <row r="14" spans="3:10" ht="12.75">
      <c r="C14" s="52" t="s">
        <v>51</v>
      </c>
      <c r="D14" s="53"/>
      <c r="E14" s="5"/>
      <c r="F14" s="6"/>
      <c r="G14" s="6"/>
      <c r="H14" s="6"/>
      <c r="I14" s="7"/>
      <c r="J14" s="8"/>
    </row>
    <row r="15" spans="3:10" ht="12.75">
      <c r="C15" s="25" t="s">
        <v>0</v>
      </c>
      <c r="D15" s="25" t="s">
        <v>7</v>
      </c>
      <c r="E15" s="5"/>
      <c r="F15" s="6"/>
      <c r="G15" s="6"/>
      <c r="H15" s="6"/>
      <c r="I15" s="7"/>
      <c r="J15" s="8"/>
    </row>
    <row r="16" spans="3:10" ht="12.75">
      <c r="C16" s="25" t="s">
        <v>47</v>
      </c>
      <c r="D16" s="25" t="s">
        <v>48</v>
      </c>
      <c r="E16" s="5"/>
      <c r="F16" s="6"/>
      <c r="G16" s="6"/>
      <c r="H16" s="6"/>
      <c r="I16" s="7"/>
      <c r="J16" s="8"/>
    </row>
    <row r="17" spans="3:10" ht="12.75">
      <c r="C17" s="19" t="s">
        <v>0</v>
      </c>
      <c r="D17" s="19" t="s">
        <v>16</v>
      </c>
      <c r="E17" s="5"/>
      <c r="F17" s="6"/>
      <c r="G17" s="6"/>
      <c r="H17" s="6"/>
      <c r="I17" s="7"/>
      <c r="J17" s="8"/>
    </row>
    <row r="18" spans="3:10" ht="12.75">
      <c r="C18" s="19" t="s">
        <v>0</v>
      </c>
      <c r="D18" s="19" t="s">
        <v>17</v>
      </c>
      <c r="E18" s="5"/>
      <c r="F18" s="6"/>
      <c r="G18" s="6"/>
      <c r="H18" s="6"/>
      <c r="I18" s="7"/>
      <c r="J18" s="8"/>
    </row>
    <row r="19" spans="3:10" ht="12.75">
      <c r="C19" s="19" t="s">
        <v>0</v>
      </c>
      <c r="D19" s="19" t="s">
        <v>18</v>
      </c>
      <c r="E19" s="5"/>
      <c r="F19" s="6"/>
      <c r="G19" s="6"/>
      <c r="H19" s="6"/>
      <c r="I19" s="7"/>
      <c r="J19" s="8"/>
    </row>
    <row r="20" spans="3:10" ht="12.75">
      <c r="C20" s="19" t="s">
        <v>0</v>
      </c>
      <c r="D20" s="19" t="s">
        <v>36</v>
      </c>
      <c r="E20" s="5"/>
      <c r="F20" s="6"/>
      <c r="G20" s="6"/>
      <c r="H20" s="6"/>
      <c r="I20" s="7"/>
      <c r="J20" s="8"/>
    </row>
    <row r="21" spans="3:10" ht="12.75">
      <c r="C21" s="19" t="s">
        <v>1</v>
      </c>
      <c r="D21" s="19" t="s">
        <v>19</v>
      </c>
      <c r="E21" s="5"/>
      <c r="F21" s="6"/>
      <c r="G21" s="6"/>
      <c r="H21" s="6"/>
      <c r="I21" s="7"/>
      <c r="J21" s="8"/>
    </row>
    <row r="22" spans="3:10" ht="12.75">
      <c r="C22" s="19" t="s">
        <v>1</v>
      </c>
      <c r="D22" s="19" t="s">
        <v>37</v>
      </c>
      <c r="E22" s="5"/>
      <c r="F22" s="6"/>
      <c r="G22" s="6"/>
      <c r="H22" s="6"/>
      <c r="I22" s="7"/>
      <c r="J22" s="8"/>
    </row>
    <row r="23" spans="3:10" ht="12.75">
      <c r="C23" s="19" t="s">
        <v>1</v>
      </c>
      <c r="D23" s="19" t="s">
        <v>20</v>
      </c>
      <c r="E23" s="5"/>
      <c r="F23" s="6"/>
      <c r="G23" s="6"/>
      <c r="H23" s="6"/>
      <c r="I23" s="7"/>
      <c r="J23" s="8"/>
    </row>
    <row r="24" spans="3:10" ht="12.75">
      <c r="C24" s="19" t="s">
        <v>1</v>
      </c>
      <c r="D24" s="19" t="s">
        <v>21</v>
      </c>
      <c r="E24" s="5"/>
      <c r="F24" s="6"/>
      <c r="G24" s="6"/>
      <c r="H24" s="6"/>
      <c r="I24" s="7"/>
      <c r="J24" s="8"/>
    </row>
    <row r="25" spans="3:10" ht="12.75">
      <c r="C25" s="19" t="s">
        <v>0</v>
      </c>
      <c r="D25" s="19" t="s">
        <v>22</v>
      </c>
      <c r="E25" s="5"/>
      <c r="F25" s="6"/>
      <c r="G25" s="6"/>
      <c r="H25" s="6"/>
      <c r="I25" s="7"/>
      <c r="J25" s="8"/>
    </row>
    <row r="27" spans="2:4" ht="12.75">
      <c r="B27" s="54" t="s">
        <v>50</v>
      </c>
      <c r="C27" s="54"/>
      <c r="D27" s="54"/>
    </row>
    <row r="28" spans="2:4" ht="12.75">
      <c r="B28" s="9" t="s">
        <v>7</v>
      </c>
      <c r="C28" s="9" t="s">
        <v>30</v>
      </c>
      <c r="D28" s="9" t="s">
        <v>31</v>
      </c>
    </row>
    <row r="29" spans="2:4" ht="12.75">
      <c r="B29" s="14" t="s">
        <v>13</v>
      </c>
      <c r="C29" s="14" t="s">
        <v>30</v>
      </c>
      <c r="D29" s="14" t="s">
        <v>31</v>
      </c>
    </row>
    <row r="30" spans="2:4" ht="12.75">
      <c r="B30" s="19">
        <v>1</v>
      </c>
      <c r="C30" s="19" t="s">
        <v>32</v>
      </c>
      <c r="D30" s="19" t="s">
        <v>21</v>
      </c>
    </row>
    <row r="32" spans="3:4" ht="12.75">
      <c r="C32" s="52" t="s">
        <v>52</v>
      </c>
      <c r="D32" s="53"/>
    </row>
    <row r="33" spans="3:4" ht="12.75">
      <c r="C33" s="25" t="s">
        <v>0</v>
      </c>
      <c r="D33" s="25" t="s">
        <v>7</v>
      </c>
    </row>
    <row r="34" spans="3:4" ht="12.75">
      <c r="C34" s="19" t="s">
        <v>0</v>
      </c>
      <c r="D34" s="19" t="s">
        <v>30</v>
      </c>
    </row>
    <row r="35" spans="3:4" ht="12.75">
      <c r="C35" s="19" t="s">
        <v>0</v>
      </c>
      <c r="D35" s="19" t="s">
        <v>31</v>
      </c>
    </row>
    <row r="37" spans="2:4" ht="12.75">
      <c r="B37" s="55" t="s">
        <v>53</v>
      </c>
      <c r="C37" s="55"/>
      <c r="D37" s="55"/>
    </row>
    <row r="38" spans="2:4" ht="12.75">
      <c r="B38" s="2" t="s">
        <v>13</v>
      </c>
      <c r="C38" s="2" t="s">
        <v>30</v>
      </c>
      <c r="D38" s="2" t="s">
        <v>31</v>
      </c>
    </row>
    <row r="39" spans="2:4" ht="12.75">
      <c r="B39" s="3">
        <v>1</v>
      </c>
      <c r="C39" s="3" t="s">
        <v>32</v>
      </c>
      <c r="D39" s="3" t="s">
        <v>21</v>
      </c>
    </row>
  </sheetData>
  <sheetProtection/>
  <mergeCells count="5">
    <mergeCell ref="B2:O2"/>
    <mergeCell ref="C14:D14"/>
    <mergeCell ref="B27:D27"/>
    <mergeCell ref="C32:D32"/>
    <mergeCell ref="B37:D37"/>
  </mergeCells>
  <printOptions/>
  <pageMargins left="0.7" right="0.7" top="0.75" bottom="0.75" header="0.3" footer="0.3"/>
  <pageSetup orientation="portrait" paperSize="9"/>
  <ignoredErrors>
    <ignoredError sqref="G6:K8" formula="1"/>
    <ignoredError sqref="F6:F8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2004-09-10T17:45:00Z</cp:lastPrinted>
  <dcterms:created xsi:type="dcterms:W3CDTF">2004-08-19T18:01:18Z</dcterms:created>
  <dcterms:modified xsi:type="dcterms:W3CDTF">2014-06-18T18:49:31Z</dcterms:modified>
  <cp:category/>
  <cp:version/>
  <cp:contentType/>
  <cp:contentStatus/>
</cp:coreProperties>
</file>